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san5\Desktop\"/>
    </mc:Choice>
  </mc:AlternateContent>
  <workbookProtection workbookAlgorithmName="SHA-512" workbookHashValue="3MQjAK7FPUpyLyO932bD0vAxtzm8H+xYCKdszCNAQE19IocRt41CQNQUY0HiNYxzf+OMa9WLKHCAj9eeUDBN1w==" workbookSaltValue="kV8s0WENXJJZhsHAIqBk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<sst xmlns="http://schemas.openxmlformats.org/spreadsheetml/2006/main" count="240" uniqueCount="126">
  <si>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</si>
  <si>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</si>
  <si>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</si>
  <si>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</si>
  <si>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</si>
  <si>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</si>
  <si>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</si>
  <si>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</si>
  <si>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</si>
  <si>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</si>
  <si>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</si>
  <si>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</si>
  <si>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</si>
  <si>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</si>
  <si>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</si>
  <si>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</si>
  <si>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</si>
  <si>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</si>
  <si>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</si>
  <si>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</si>
  <si>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</si>
  <si>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</si>
  <si>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</si>
  <si>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</si>
  <si>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</si>
  <si>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</si>
  <si>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</si>
  <si>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</si>
  <si>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</si>
  <si>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</si>
  <si>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</si>
  <si>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</si>
  <si>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</si>
  <si>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</si>
  <si>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</si>
  <si>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</si>
  <si>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</si>
  <si>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</si>
  <si>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</si>
  <si>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</si>
  <si>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</si>
  <si>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</si>
  <si>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</si>
  <si>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</si>
  <si>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</si>
  <si>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</si>
  <si>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</si>
  <si>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</si>
  <si>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</si>
  <si>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</si>
  <si>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</si>
  <si>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</si>
  <si>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</si>
  <si>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</si>
  <si>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</si>
  <si>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</si>
  <si>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</si>
  <si>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</si>
  <si>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</si>
  <si>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</si>
  <si>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</si>
  <si>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</si>
  <si>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</si>
  <si>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</si>
  <si>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</si>
  <si>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</si>
  <si>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</si>
  <si>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</si>
  <si>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</si>
  <si>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</si>
  <si>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</si>
  <si>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</si>
  <si>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</si>
  <si>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</si>
  <si>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</si>
  <si>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</si>
  <si>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</si>
  <si>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</si>
  <si>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</si>
  <si>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</si>
  <si>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</si>
  <si>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</si>
  <si>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</si>
  <si>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</si>
  <si>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</si>
  <si>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</si>
  <si>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</si>
  <si>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</si>
  <si>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</si>
  <si>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</si>
  <si>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</si>
  <si>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</si>
  <si>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</si>
  <si>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</si>
  <si>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</si>
  <si>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</si>
  <si>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</si>
  <si>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</si>
  <si>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</si>
  <si>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</si>
  <si>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</si>
  <si>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</si>
  <si>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</si>
  <si>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</si>
  <si>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</si>
  <si>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</si>
  <si>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</si>
  <si>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</si>
  <si>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</si>
  <si>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</si>
  <si>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</si>
  <si>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</si>
  <si>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</si>
  <si>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</si>
  <si>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</si>
  <si>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</si>
  <si>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</si>
  <si>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</si>
  <si>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</si>
  <si>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</si>
  <si>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</si>
  <si>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</si>
  <si>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</si>
  <si>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雨水対策を優先して行ってきたため、汚水事業の進捗状況が遅く、浄化センターなどへの投資に見合う十分な接続者数を確保できていないことが、収益的収支比率・経費回収率・汚水処理原価・施設利用率の悪化につながっているものと分析する。
  今後は、平成２８年度に策定した経営戦略に基づき、全体計画区域を見直し早期概成を目指すとともに、接続者数を増やし経営の健全化に努める。また、公営企業会計の導入を進め、経営の可視化により、さらに効率化を図る。</t>
    <phoneticPr fontId="4"/>
  </si>
  <si>
    <t>　平成６年度の供用開始以来２４年が経過し、機械・電気設備に耐用年数を経過したものが出ているが、これまで十分な更新を行っていないのが現状です。
　現在、平成２８年度に策定したストックマネジメント計画に基づいて、計画的な更新事業と点検調査事業を実施しており、持続可能な下水道事業の推進を図る。</t>
    <phoneticPr fontId="4"/>
  </si>
  <si>
    <t xml:space="preserve">　昭和６１年度の事業開始以来、３２年が経過しているが、事業進捗率（面積ベース）は４９％と低いため、施設利用率が類似団体平均値を下回っている。
今後は官民連携手法（設計・施工一括発注）などの導入を行い事業進捗を進めることで料金収入の増加を図り事業の健全性の向上を目指す。
また、汚水処理区域の見直し、公営企業会計の導入などを進めることとし、経営状況の更なる再検証により必要事業を洗い出し、効率性の向上を目指す。
</t>
    <rPh sb="81" eb="83">
      <t>セッケイ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</si>
</sst>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1-4FD6-8DFD-B397F357C8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3141-4FD6-8DFD-B397F357C8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93.82</c:v>
                </c:pt>
                <c:pt idx="1">
                  <c:v>89.9</c:v>
                </c:pt>
                <c:pt idx="2">
                  <c:v>91.3</c:v>
                </c:pt>
                <c:pt idx="3">
                  <c:v>96.63</c:v>
                </c:pt>
                <c:pt idx="4">
                  <c:v>86.61</c:v>
                </c:pt>
              </c:numCache>
            </c:numRef>
          </c:val>
          <c:extLst>
            <c:ext xmlns:c16="http://schemas.microsoft.com/office/drawing/2014/chart" uri="{C3380CC4-5D6E-409C-BE32-E72D297353CC}">
              <c16:uniqueId val="{00000000-4790-4232-9ACC-D1D4158EF2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0-4232-9ACC-D1D4158EF2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F-4A07-84AA-4F7837D7C9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F-4A07-84AA-4F7837D7C9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A0-4918-833B-DCC4CDE57E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0-4918-833B-DCC4CDE57E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36-4045-9368-B8A539E19E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36-4045-9368-B8A539E19E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7-4B56-9D77-2973DAB33B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7-4B56-9D77-2973DAB33B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637.37</c:v>
                </c:pt>
                <c:pt idx="1">
                  <c:v>597.29999999999995</c:v>
                </c:pt>
                <c:pt idx="2">
                  <c:v>579.82000000000005</c:v>
                </c:pt>
                <c:pt idx="3">
                  <c:v>58.91</c:v>
                </c:pt>
                <c:pt idx="4">
                  <c:v>575.29999999999995</c:v>
                </c:pt>
              </c:numCache>
            </c:numRef>
          </c:val>
          <c:extLst>
            <c:ext xmlns:c16="http://schemas.microsoft.com/office/drawing/2014/chart" uri="{C3380CC4-5D6E-409C-BE32-E72D297353CC}">
              <c16:uniqueId val="{00000000-4127-4D4E-9D48-726787AC7F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4127-4D4E-9D48-726787AC7F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64.12</c:v>
                </c:pt>
                <c:pt idx="1">
                  <c:v>65.02</c:v>
                </c:pt>
                <c:pt idx="2">
                  <c:v>62.03</c:v>
                </c:pt>
                <c:pt idx="3">
                  <c:v>87.03</c:v>
                </c:pt>
                <c:pt idx="4">
                  <c:v>62.09</c:v>
                </c:pt>
              </c:numCache>
            </c:numRef>
          </c:val>
          <c:extLst>
            <c:ext xmlns:c16="http://schemas.microsoft.com/office/drawing/2014/chart" uri="{C3380CC4-5D6E-409C-BE32-E72D297353CC}">
              <c16:uniqueId val="{00000000-96A3-4C07-8D6B-1D7F56B710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96A3-4C07-8D6B-1D7F56B710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252.07</c:v>
                </c:pt>
                <c:pt idx="1">
                  <c:v>253.11</c:v>
                </c:pt>
                <c:pt idx="2">
                  <c:v>265.05</c:v>
                </c:pt>
                <c:pt idx="3">
                  <c:v>188.28</c:v>
                </c:pt>
                <c:pt idx="4">
                  <c:v>263.02</c:v>
                </c:pt>
              </c:numCache>
            </c:numRef>
          </c:val>
          <c:extLst>
            <c:ext xmlns:c16="http://schemas.microsoft.com/office/drawing/2014/chart" uri="{C3380CC4-5D6E-409C-BE32-E72D297353CC}">
              <c16:uniqueId val="{00000000-3E33-45E1-A4FE-3745C47F4A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3E33-45E1-A4FE-3745C47F4A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35.53</c:v>
                </c:pt>
                <c:pt idx="1">
                  <c:v>36.42</c:v>
                </c:pt>
                <c:pt idx="2">
                  <c:v>36.58</c:v>
                </c:pt>
                <c:pt idx="3">
                  <c:v>37.6</c:v>
                </c:pt>
                <c:pt idx="4">
                  <c:v>38.24</c:v>
                </c:pt>
              </c:numCache>
            </c:numRef>
          </c:val>
          <c:extLst>
            <c:ext xmlns:c16="http://schemas.microsoft.com/office/drawing/2014/chart" uri="{C3380CC4-5D6E-409C-BE32-E72D297353CC}">
              <c16:uniqueId val="{00000000-C020-4135-A394-1B59C92ED4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C020-4135-A394-1B59C92ED4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68.959999999999994</c:v>
                </c:pt>
                <c:pt idx="1">
                  <c:v>69.92</c:v>
                </c:pt>
                <c:pt idx="2">
                  <c:v>74.23</c:v>
                </c:pt>
                <c:pt idx="3">
                  <c:v>71.67</c:v>
                </c:pt>
                <c:pt idx="4">
                  <c:v>71.56</c:v>
                </c:pt>
              </c:numCache>
            </c:numRef>
          </c:val>
          <c:extLst>
            <c:ext xmlns:c16="http://schemas.microsoft.com/office/drawing/2014/chart" uri="{C3380CC4-5D6E-409C-BE32-E72D297353CC}">
              <c16:uniqueId val="{00000000-1AD7-4EAA-AD95-035A50BDFD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1AD7-4EAA-AD95-035A50BDFD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佐賀県　鹿島市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29827</v>
      </c>
      <c r="AM8" s="49"/>
      <c r="AN8" s="49"/>
      <c r="AO8" s="49"/>
      <c r="AP8" s="49"/>
      <c r="AQ8" s="49"/>
      <c r="AR8" s="49"/>
      <c r="AS8" s="49"/>
      <c r="AT8" s="44">
        <f>データ!T6</f>
        <v>112.12</v>
      </c>
      <c r="AU8" s="44"/>
      <c r="AV8" s="44"/>
      <c r="AW8" s="44"/>
      <c r="AX8" s="44"/>
      <c r="AY8" s="44"/>
      <c r="AZ8" s="44"/>
      <c r="BA8" s="44"/>
      <c r="BB8" s="44">
        <f>データ!U6</f>
        <v>266.02999999999997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36.85</v>
      </c>
      <c r="Q10" s="44"/>
      <c r="R10" s="44"/>
      <c r="S10" s="44"/>
      <c r="T10" s="44"/>
      <c r="U10" s="44"/>
      <c r="V10" s="44"/>
      <c r="W10" s="44">
        <f>データ!Q6</f>
        <v>94.11</v>
      </c>
      <c r="X10" s="44"/>
      <c r="Y10" s="44"/>
      <c r="Z10" s="44"/>
      <c r="AA10" s="44"/>
      <c r="AB10" s="44"/>
      <c r="AC10" s="44"/>
      <c r="AD10" s="49">
        <f>データ!R6</f>
        <v>2592</v>
      </c>
      <c r="AE10" s="49"/>
      <c r="AF10" s="49"/>
      <c r="AG10" s="49"/>
      <c r="AH10" s="49"/>
      <c r="AI10" s="49"/>
      <c r="AJ10" s="49"/>
      <c r="AK10" s="2"/>
      <c r="AL10" s="49">
        <f>データ!V6</f>
        <v>10905</v>
      </c>
      <c r="AM10" s="49"/>
      <c r="AN10" s="49"/>
      <c r="AO10" s="49"/>
      <c r="AP10" s="49"/>
      <c r="AQ10" s="49"/>
      <c r="AR10" s="49"/>
      <c r="AS10" s="49"/>
      <c r="AT10" s="44">
        <f>データ!W6</f>
        <v>3.25</v>
      </c>
      <c r="AU10" s="44"/>
      <c r="AV10" s="44"/>
      <c r="AW10" s="44"/>
      <c r="AX10" s="44"/>
      <c r="AY10" s="44"/>
      <c r="AZ10" s="44"/>
      <c r="BA10" s="44"/>
      <c r="BB10" s="44">
        <f>データ!X6</f>
        <v>3355.38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125</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5ORYPtkGSgkUOIRGVVUVBVfk0GQ9Lhyf2Wf197R8wNBGrmyMARXhIG9Ds988Jxxwn7N3wJ+pPzKTsZQSaun+DA==" saltValue="+Xacs3h7EhBgIGMQVSlr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412074</v>
      </c>
      <c r="D6" s="32">
        <f t="shared" si="3"/>
        <v>47</v>
      </c>
      <c r="E6" s="32">
        <f t="shared" si="3"/>
        <v>17</v>
      </c>
      <c r="F6" s="32">
        <f t="shared" si="3"/>
        <v>1</v>
      </c>
      <c r="G6" s="32">
        <f t="shared" si="3"/>
        <v>0</v>
      </c>
      <c r="H6" s="32" t="str">
        <f t="shared" si="3"/>
        <v>佐賀県　鹿島市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36.85</v>
      </c>
      <c r="Q6" s="33">
        <f t="shared" si="3"/>
        <v>94.11</v>
      </c>
      <c r="R6" s="33">
        <f t="shared" si="3"/>
        <v>2592</v>
      </c>
      <c r="S6" s="33">
        <f t="shared" si="3"/>
        <v>29827</v>
      </c>
      <c r="T6" s="33">
        <f t="shared" si="3"/>
        <v>112.12</v>
      </c>
      <c r="U6" s="33">
        <f t="shared" si="3"/>
        <v>266.02999999999997</v>
      </c>
      <c r="V6" s="33">
        <f t="shared" si="3"/>
        <v>10905</v>
      </c>
      <c r="W6" s="33">
        <f t="shared" si="3"/>
        <v>3.25</v>
      </c>
      <c r="X6" s="33">
        <f t="shared" si="3"/>
        <v>3355.38</v>
      </c>
      <c r="Y6" s="34">
        <f>IF(Y7="",NA(),Y7)</f>
        <v>93.82</v>
      </c>
      <c r="Z6" s="34">
        <f t="shared" ref="Z6:AH6" si="4">IF(Z7="",NA(),Z7)</f>
        <v>89.9</v>
      </c>
      <c r="AA6" s="34">
        <f t="shared" si="4"/>
        <v>91.3</v>
      </c>
      <c r="AB6" s="34">
        <f t="shared" si="4"/>
        <v>96.63</v>
      </c>
      <c r="AC6" s="34">
        <f t="shared" si="4"/>
        <v>86.61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637.37</v>
      </c>
      <c r="BG6" s="34">
        <f t="shared" ref="BG6:BO6" si="7">IF(BG7="",NA(),BG7)</f>
        <v>597.29999999999995</v>
      </c>
      <c r="BH6" s="34">
        <f t="shared" si="7"/>
        <v>579.82000000000005</v>
      </c>
      <c r="BI6" s="34">
        <f t="shared" si="7"/>
        <v>58.91</v>
      </c>
      <c r="BJ6" s="34">
        <f t="shared" si="7"/>
        <v>575.29999999999995</v>
      </c>
      <c r="BK6" s="34">
        <f t="shared" si="7"/>
        <v>1209.95</v>
      </c>
      <c r="BL6" s="34">
        <f t="shared" si="7"/>
        <v>1136.5</v>
      </c>
      <c r="BM6" s="34">
        <f t="shared" si="7"/>
        <v>1118.56</v>
      </c>
      <c r="BN6" s="34">
        <f t="shared" si="7"/>
        <v>1111.31</v>
      </c>
      <c r="BO6" s="34">
        <f t="shared" si="7"/>
        <v>966.33</v>
      </c>
      <c r="BP6" s="33" t="str">
        <f>IF(BP7="","",IF(BP7="-","【-】","【"&amp;SUBSTITUTE(TEXT(BP7,"#,##0.00"),"-","△")&amp;"】"))</f>
        <v>【707.33】</v>
      </c>
      <c r="BQ6" s="34">
        <f>IF(BQ7="",NA(),BQ7)</f>
        <v>64.12</v>
      </c>
      <c r="BR6" s="34">
        <f t="shared" ref="BR6:BZ6" si="8">IF(BR7="",NA(),BR7)</f>
        <v>65.02</v>
      </c>
      <c r="BS6" s="34">
        <f t="shared" si="8"/>
        <v>62.03</v>
      </c>
      <c r="BT6" s="34">
        <f t="shared" si="8"/>
        <v>87.03</v>
      </c>
      <c r="BU6" s="34">
        <f t="shared" si="8"/>
        <v>62.09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252.07</v>
      </c>
      <c r="CC6" s="34">
        <f t="shared" ref="CC6:CK6" si="9">IF(CC7="",NA(),CC7)</f>
        <v>253.11</v>
      </c>
      <c r="CD6" s="34">
        <f t="shared" si="9"/>
        <v>265.05</v>
      </c>
      <c r="CE6" s="34">
        <f t="shared" si="9"/>
        <v>188.28</v>
      </c>
      <c r="CF6" s="34">
        <f t="shared" si="9"/>
        <v>263.02</v>
      </c>
      <c r="CG6" s="34">
        <f t="shared" si="9"/>
        <v>220.67</v>
      </c>
      <c r="CH6" s="34">
        <f t="shared" si="9"/>
        <v>217.82</v>
      </c>
      <c r="CI6" s="34">
        <f t="shared" si="9"/>
        <v>215.28</v>
      </c>
      <c r="CJ6" s="34">
        <f t="shared" si="9"/>
        <v>207.96</v>
      </c>
      <c r="CK6" s="34">
        <f t="shared" si="9"/>
        <v>194.31</v>
      </c>
      <c r="CL6" s="33" t="str">
        <f>IF(CL7="","",IF(CL7="-","【-】","【"&amp;SUBSTITUTE(TEXT(CL7,"#,##0.00"),"-","△")&amp;"】"))</f>
        <v>【136.39】</v>
      </c>
      <c r="CM6" s="34">
        <f>IF(CM7="",NA(),CM7)</f>
        <v>35.53</v>
      </c>
      <c r="CN6" s="34">
        <f t="shared" ref="CN6:CV6" si="10">IF(CN7="",NA(),CN7)</f>
        <v>36.42</v>
      </c>
      <c r="CO6" s="34">
        <f t="shared" si="10"/>
        <v>36.58</v>
      </c>
      <c r="CP6" s="34">
        <f t="shared" si="10"/>
        <v>37.6</v>
      </c>
      <c r="CQ6" s="34">
        <f t="shared" si="10"/>
        <v>38.24</v>
      </c>
      <c r="CR6" s="34">
        <f t="shared" si="10"/>
        <v>55.81</v>
      </c>
      <c r="CS6" s="34">
        <f t="shared" si="10"/>
        <v>54.44</v>
      </c>
      <c r="CT6" s="34">
        <f t="shared" si="10"/>
        <v>54.67</v>
      </c>
      <c r="CU6" s="34">
        <f t="shared" si="10"/>
        <v>53.51</v>
      </c>
      <c r="CV6" s="34">
        <f t="shared" si="10"/>
        <v>53.5</v>
      </c>
      <c r="CW6" s="33" t="str">
        <f>IF(CW7="","",IF(CW7="-","【-】","【"&amp;SUBSTITUTE(TEXT(CW7,"#,##0.00"),"-","△")&amp;"】"))</f>
        <v>【60.13】</v>
      </c>
      <c r="CX6" s="34">
        <f>IF(CX7="",NA(),CX7)</f>
        <v>68.959999999999994</v>
      </c>
      <c r="CY6" s="34">
        <f t="shared" ref="CY6:DG6" si="11">IF(CY7="",NA(),CY7)</f>
        <v>69.92</v>
      </c>
      <c r="CZ6" s="34">
        <f t="shared" si="11"/>
        <v>74.23</v>
      </c>
      <c r="DA6" s="34">
        <f t="shared" si="11"/>
        <v>71.67</v>
      </c>
      <c r="DB6" s="34">
        <f t="shared" si="11"/>
        <v>71.56</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412074</v>
      </c>
      <c r="D7" s="36">
        <v>47</v>
      </c>
      <c r="E7" s="36">
        <v>17</v>
      </c>
      <c r="F7" s="36">
        <v>1</v>
      </c>
      <c r="G7" s="36">
        <v>0</v>
      </c>
      <c r="H7" s="36" t="s">
        <v>110</v>
      </c>
      <c r="I7" s="36" t="s">
        <v>111</v>
      </c>
      <c r="J7" s="36" t="s">
        <v>112</v>
      </c>
      <c r="K7" s="36" t="s">
        <v>113</v>
      </c>
      <c r="L7" s="36" t="s">
        <v>114</v>
      </c>
      <c r="M7" s="36" t="s">
        <v>115</v>
      </c>
      <c r="N7" s="37" t="s">
        <v>116</v>
      </c>
      <c r="O7" s="37" t="s">
        <v>117</v>
      </c>
      <c r="P7" s="37">
        <v>36.85</v>
      </c>
      <c r="Q7" s="37">
        <v>94.11</v>
      </c>
      <c r="R7" s="37">
        <v>2592</v>
      </c>
      <c r="S7" s="37">
        <v>29827</v>
      </c>
      <c r="T7" s="37">
        <v>112.12</v>
      </c>
      <c r="U7" s="37">
        <v>266.02999999999997</v>
      </c>
      <c r="V7" s="37">
        <v>10905</v>
      </c>
      <c r="W7" s="37">
        <v>3.25</v>
      </c>
      <c r="X7" s="37">
        <v>3355.38</v>
      </c>
      <c r="Y7" s="37">
        <v>93.82</v>
      </c>
      <c r="Z7" s="37">
        <v>89.9</v>
      </c>
      <c r="AA7" s="37">
        <v>91.3</v>
      </c>
      <c r="AB7" s="37">
        <v>96.63</v>
      </c>
      <c r="AC7" s="37">
        <v>86.61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637.37</v>
      </c>
      <c r="BG7" s="37">
        <v>597.29999999999995</v>
      </c>
      <c r="BH7" s="37">
        <v>579.82000000000005</v>
      </c>
      <c r="BI7" s="37">
        <v>58.91</v>
      </c>
      <c r="BJ7" s="37">
        <v>575.29999999999995</v>
      </c>
      <c r="BK7" s="37">
        <v>1209.95</v>
      </c>
      <c r="BL7" s="37">
        <v>1136.5</v>
      </c>
      <c r="BM7" s="37">
        <v>1118.56</v>
      </c>
      <c r="BN7" s="37">
        <v>1111.31</v>
      </c>
      <c r="BO7" s="37">
        <v>966.33</v>
      </c>
      <c r="BP7" s="37">
        <v>707.33</v>
      </c>
      <c r="BQ7" s="37">
        <v>64.12</v>
      </c>
      <c r="BR7" s="37">
        <v>65.02</v>
      </c>
      <c r="BS7" s="37">
        <v>62.03</v>
      </c>
      <c r="BT7" s="37">
        <v>87.03</v>
      </c>
      <c r="BU7" s="37">
        <v>62.09</v>
      </c>
      <c r="BV7" s="37">
        <v>69.48</v>
      </c>
      <c r="BW7" s="37">
        <v>71.650000000000006</v>
      </c>
      <c r="BX7" s="37">
        <v>72.33</v>
      </c>
      <c r="BY7" s="37">
        <v>75.540000000000006</v>
      </c>
      <c r="BZ7" s="37">
        <v>81.739999999999995</v>
      </c>
      <c r="CA7" s="37">
        <v>101.26</v>
      </c>
      <c r="CB7" s="37">
        <v>252.07</v>
      </c>
      <c r="CC7" s="37">
        <v>253.11</v>
      </c>
      <c r="CD7" s="37">
        <v>265.05</v>
      </c>
      <c r="CE7" s="37">
        <v>188.28</v>
      </c>
      <c r="CF7" s="37">
        <v>263.02</v>
      </c>
      <c r="CG7" s="37">
        <v>220.67</v>
      </c>
      <c r="CH7" s="37">
        <v>217.82</v>
      </c>
      <c r="CI7" s="37">
        <v>215.28</v>
      </c>
      <c r="CJ7" s="37">
        <v>207.96</v>
      </c>
      <c r="CK7" s="37">
        <v>194.31</v>
      </c>
      <c r="CL7" s="37">
        <v>136.38999999999999</v>
      </c>
      <c r="CM7" s="37">
        <v>35.53</v>
      </c>
      <c r="CN7" s="37">
        <v>36.42</v>
      </c>
      <c r="CO7" s="37">
        <v>36.58</v>
      </c>
      <c r="CP7" s="37">
        <v>37.6</v>
      </c>
      <c r="CQ7" s="37">
        <v>38.24</v>
      </c>
      <c r="CR7" s="37">
        <v>55.81</v>
      </c>
      <c r="CS7" s="37">
        <v>54.44</v>
      </c>
      <c r="CT7" s="37">
        <v>54.67</v>
      </c>
      <c r="CU7" s="37">
        <v>53.51</v>
      </c>
      <c r="CV7" s="37">
        <v>53.5</v>
      </c>
      <c r="CW7" s="37">
        <v>60.13</v>
      </c>
      <c r="CX7" s="37">
        <v>68.959999999999994</v>
      </c>
      <c r="CY7" s="37">
        <v>69.92</v>
      </c>
      <c r="CZ7" s="37">
        <v>74.23</v>
      </c>
      <c r="DA7" s="37">
        <v>71.67</v>
      </c>
      <c r="DB7" s="37">
        <v>71.56</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2019-02-05T05:46:35Z</cp:lastPrinted>
  <dcterms:created xsi:type="dcterms:W3CDTF">2018-12-03T09:08:16Z</dcterms:created>
  <dcterms:modified xsi:type="dcterms:W3CDTF">2019-02-14T00:26:02Z</dcterms:modified>
  <cp:category/>
</cp:coreProperties>
</file>